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oMalfatti\Downloads\temp\"/>
    </mc:Choice>
  </mc:AlternateContent>
  <xr:revisionPtr revIDLastSave="0" documentId="13_ncr:1_{1D10F24B-6213-4D5C-A3F8-68FCDCAF88E9}" xr6:coauthVersionLast="36" xr6:coauthVersionMax="43" xr10:uidLastSave="{00000000-0000-0000-0000-000000000000}"/>
  <bookViews>
    <workbookView xWindow="0" yWindow="0" windowWidth="21570" windowHeight="8100" xr2:uid="{E7280795-FF07-47BB-8D89-7B5E3D0C1AAB}"/>
  </bookViews>
  <sheets>
    <sheet name="calcolo 2020" sheetId="1" r:id="rId1"/>
    <sheet name="calcolo 2007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 l="1"/>
  <c r="F4" i="1"/>
  <c r="H4" i="1"/>
  <c r="I4" i="1" s="1"/>
  <c r="C4" i="1"/>
  <c r="H11" i="1" l="1"/>
  <c r="H6" i="1"/>
  <c r="H16" i="1" s="1"/>
  <c r="H17" i="1"/>
  <c r="H18" i="1" s="1"/>
  <c r="H20" i="1" s="1"/>
  <c r="I20" i="1" s="1"/>
  <c r="J20" i="1" s="1"/>
  <c r="D4" i="1"/>
  <c r="C6" i="1" s="1"/>
  <c r="D40" i="2" l="1"/>
  <c r="C40" i="2" s="1"/>
  <c r="C31" i="2"/>
  <c r="C30" i="2"/>
  <c r="C32" i="2" s="1"/>
  <c r="D25" i="2"/>
  <c r="E9" i="2"/>
  <c r="C11" i="2" s="1"/>
  <c r="C18" i="2" s="1"/>
  <c r="F9" i="2" l="1"/>
  <c r="C19" i="2" s="1"/>
  <c r="C20" i="2"/>
  <c r="C22" i="2" s="1"/>
  <c r="D22" i="2" s="1"/>
  <c r="E22" i="2" s="1"/>
  <c r="C42" i="2"/>
  <c r="C52" i="2" s="1"/>
  <c r="C11" i="1"/>
  <c r="C16" i="1" s="1"/>
  <c r="C53" i="2" l="1"/>
  <c r="C54" i="2" s="1"/>
  <c r="C56" i="2" s="1"/>
  <c r="D56" i="2" s="1"/>
  <c r="E56" i="2" s="1"/>
  <c r="C17" i="1"/>
  <c r="C18" i="1" s="1"/>
  <c r="C20" i="1" s="1"/>
  <c r="D20" i="1" s="1"/>
  <c r="E2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Fabio Malfatti</author>
  </authors>
  <commentList>
    <comment ref="C1" authorId="0" shapeId="0" xr:uid="{525E172C-62B4-4A72-AE27-64222DFD763A}">
      <text>
        <r>
          <rPr>
            <sz val="9"/>
            <color indexed="81"/>
            <rFont val="Tahoma"/>
            <family val="2"/>
          </rPr>
          <t xml:space="preserve">Attività che richiedono al Collaboratore il possesso di un grado minimo di esperienza e/o di competenze settoriali, buone conoscenze linguistiche, competenze di rendicontazione, le cui attività sono svolte in autonomia, fermo restando il coordinamento con il Committente.
</t>
        </r>
      </text>
    </comment>
    <comment ref="H1" authorId="0" shapeId="0" xr:uid="{1E5C8E54-B8F5-47C1-A835-C1F4F9497A85}">
      <text>
        <r>
          <rPr>
            <sz val="9"/>
            <color indexed="81"/>
            <rFont val="Tahoma"/>
            <family val="2"/>
          </rPr>
          <t xml:space="preserve">
Attività che richiedono al Collaboratore il possesso di un elevato grado di esperienza e/o di competenze
settoriali, notevoli conoscenze linguistiche, capacità di monitorare e coordinare progetti o parti di progetto, le cui attività sono svolte in autonomia, fermo restando il coordinamento con il Committente.</t>
        </r>
      </text>
    </comment>
  </commentList>
</comments>
</file>

<file path=xl/sharedStrings.xml><?xml version="1.0" encoding="utf-8"?>
<sst xmlns="http://schemas.openxmlformats.org/spreadsheetml/2006/main" count="95" uniqueCount="56">
  <si>
    <t>Considerati 20 gg lavorativi e 6 ore di lavoro al giorno</t>
  </si>
  <si>
    <t>Compenso mensile equivalente</t>
  </si>
  <si>
    <t>Compenso orario</t>
  </si>
  <si>
    <t>Compenso giornaliero</t>
  </si>
  <si>
    <t>mesi lavorati</t>
  </si>
  <si>
    <t>Totale entrate annue</t>
  </si>
  <si>
    <t>Costo interessi denaro per 2 mesi (1% sul 50% del totale )</t>
  </si>
  <si>
    <t xml:space="preserve">Totale </t>
  </si>
  <si>
    <t>Documentazione (libri, riviste, periodici ecc)</t>
  </si>
  <si>
    <t>Locali ufficio, telefono, bollette, riscaldamento</t>
  </si>
  <si>
    <t>Accesso internet</t>
  </si>
  <si>
    <t>Usura e rinnovo attrezzature (computer)</t>
  </si>
  <si>
    <t>TFR</t>
  </si>
  <si>
    <t>Pensione integrativa</t>
  </si>
  <si>
    <t xml:space="preserve">Assicurazione malattia </t>
  </si>
  <si>
    <t>Assicurazione infortuni malattie gravi</t>
  </si>
  <si>
    <t>Fondo riserva</t>
  </si>
  <si>
    <t>Mese di ferie pagate)</t>
  </si>
  <si>
    <t>(13 mensilità)</t>
  </si>
  <si>
    <t xml:space="preserve">Compenso orario </t>
  </si>
  <si>
    <t>gg. lavorativi</t>
  </si>
  <si>
    <t>Compenso Mensile</t>
  </si>
  <si>
    <t>Compenso Annuale base</t>
  </si>
  <si>
    <t xml:space="preserve">Voce </t>
  </si>
  <si>
    <t>http://www.nidil.cgil.it/</t>
  </si>
  <si>
    <t>Accordo sottoscritto da NIDIL con la associazione ONG italiane</t>
  </si>
  <si>
    <t xml:space="preserve">Compenso minimo Giornaliero </t>
  </si>
  <si>
    <t>Collaboratore che svolge, con la supervisione di professionisti più esperti, un incarico specifico nell’ambito di progetti o programmi o fasi di essi, relativamente a prestazioni richiedenti contributi professionali di maggiore qualificazione ed afferenti ad incarichi di maggiore complessità (es. tecnici di supporto ad attività di comunicazione, educazione allo sviluppo e raccolta fondi).</t>
  </si>
  <si>
    <t>fascia 4</t>
  </si>
  <si>
    <t xml:space="preserve">Compenso Annuale </t>
  </si>
  <si>
    <t>(13 menislità)</t>
  </si>
  <si>
    <t>Comenso mensile</t>
  </si>
  <si>
    <t>Mese di ferie</t>
  </si>
  <si>
    <t>Stipendio dipendente</t>
  </si>
  <si>
    <t>Ammortamento</t>
  </si>
  <si>
    <t>Attrezzature (computer)</t>
  </si>
  <si>
    <t xml:space="preserve">gg. </t>
  </si>
  <si>
    <t>Fascia 3: Collaboratore che svolge una prestazione professionale specifica con responsabilità nell’esecuzione delle attività dei progetti, programmi o fasi di essi a lui assegnati. Secondo la tipologia di progetto, può essergli richiesto di coordinare un team di lavoro (es. capi progetto, ruoli specialistici e tecnici).</t>
  </si>
  <si>
    <t xml:space="preserve"> Fascia 3</t>
  </si>
  <si>
    <t>Euro 63,62</t>
  </si>
  <si>
    <t>Stipendio dipendente (annuo)  FASCIA 3</t>
  </si>
  <si>
    <t>Prestazione occasionale</t>
  </si>
  <si>
    <t>* Estratto da Accordo Colettivo Nazionale per la Regolamentazione delle Collaborazioni Coordinate e Continuative AOI, LINK2007-Cgil,Cisl,Uil 2018)</t>
  </si>
  <si>
    <t>Compenso orario base</t>
  </si>
  <si>
    <t>(12 mensilità)</t>
  </si>
  <si>
    <t xml:space="preserve">Compenso Mensile base </t>
  </si>
  <si>
    <t>Tredicesima</t>
  </si>
  <si>
    <t>Fascia C</t>
  </si>
  <si>
    <t>Fascia A</t>
  </si>
  <si>
    <t>https://www.info-cooperazione.it/wp-content/uploads/2018/04/accordo-collettivo-2018.pdf</t>
  </si>
  <si>
    <t>https://www.info-cooperazione.it/2021/05/rinnovato-laccordo-tra-ong-osc-e-sindacati-sui-rapporti-di-lavoro-dei-collaboratori/</t>
  </si>
  <si>
    <t>full-time equivalent o FTE</t>
  </si>
  <si>
    <t xml:space="preserve">gg lavroativi </t>
  </si>
  <si>
    <t>ore totali</t>
  </si>
  <si>
    <t>https://it.wikipedia.org/w/index.php?title=Equivalente_a_tempo_pieno&amp;oldid=131432776</t>
  </si>
  <si>
    <t>Stipendio dipendente (annuo)  Ricercatore FASCIA Con magg, 6%*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</si>
</sst>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[$€-2]\ #,##0.00;[Red]\-[$€-2]\ #,##0.00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u/>
      <sz val="1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</cellStyleXfs>
  <cellXfs count="28">
    <xf numFmtId="0" fontId="0" fillId="0" borderId="0" xfId="0"/>
    <xf numFmtId="164" fontId="1" fillId="0" borderId="0" xfId="2" applyFont="1"/>
    <xf numFmtId="0" fontId="0" fillId="0" borderId="0" xfId="0" applyAlignment="1">
      <alignment wrapText="1"/>
    </xf>
    <xf numFmtId="164" fontId="0" fillId="0" borderId="0" xfId="0" applyNumberFormat="1"/>
    <xf numFmtId="0" fontId="0" fillId="0" borderId="0" xfId="0" applyAlignment="1">
      <alignment horizontal="center" wrapText="1"/>
    </xf>
    <xf numFmtId="164" fontId="2" fillId="0" borderId="0" xfId="0" applyNumberFormat="1" applyFont="1"/>
    <xf numFmtId="9" fontId="0" fillId="0" borderId="0" xfId="1" applyFont="1"/>
    <xf numFmtId="0" fontId="2" fillId="0" borderId="0" xfId="0" applyFont="1" applyAlignment="1">
      <alignment wrapText="1"/>
    </xf>
    <xf numFmtId="164" fontId="0" fillId="0" borderId="1" xfId="0" applyNumberFormat="1" applyBorder="1"/>
    <xf numFmtId="9" fontId="0" fillId="0" borderId="1" xfId="1" applyFont="1" applyBorder="1"/>
    <xf numFmtId="0" fontId="0" fillId="0" borderId="1" xfId="0" applyBorder="1" applyAlignment="1">
      <alignment wrapText="1"/>
    </xf>
    <xf numFmtId="164" fontId="1" fillId="0" borderId="0" xfId="0" applyNumberFormat="1" applyFont="1"/>
    <xf numFmtId="0" fontId="2" fillId="0" borderId="0" xfId="0" applyFont="1"/>
    <xf numFmtId="0" fontId="0" fillId="0" borderId="1" xfId="0" applyBorder="1"/>
    <xf numFmtId="164" fontId="0" fillId="0" borderId="0" xfId="2" applyFont="1"/>
    <xf numFmtId="0" fontId="0" fillId="0" borderId="0" xfId="0" applyAlignment="1">
      <alignment horizontal="center"/>
    </xf>
    <xf numFmtId="0" fontId="4" fillId="0" borderId="0" xfId="3" applyFont="1" applyAlignment="1" applyProtection="1"/>
    <xf numFmtId="0" fontId="1" fillId="0" borderId="0" xfId="3" applyFont="1" applyAlignment="1" applyProtection="1"/>
    <xf numFmtId="0" fontId="5" fillId="0" borderId="0" xfId="3" applyFont="1" applyAlignment="1" applyProtection="1"/>
    <xf numFmtId="9" fontId="0" fillId="0" borderId="0" xfId="0" applyNumberFormat="1"/>
    <xf numFmtId="9" fontId="0" fillId="0" borderId="1" xfId="0" applyNumberFormat="1" applyBorder="1"/>
    <xf numFmtId="164" fontId="1" fillId="0" borderId="1" xfId="2" applyFont="1" applyBorder="1"/>
    <xf numFmtId="0" fontId="1" fillId="0" borderId="2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center" vertical="top" wrapText="1"/>
    </xf>
    <xf numFmtId="165" fontId="0" fillId="0" borderId="0" xfId="0" applyNumberFormat="1"/>
    <xf numFmtId="0" fontId="7" fillId="0" borderId="0" xfId="0" applyFont="1" applyAlignment="1">
      <alignment horizontal="center"/>
    </xf>
    <xf numFmtId="0" fontId="6" fillId="0" borderId="0" xfId="4"/>
  </cellXfs>
  <cellStyles count="5">
    <cellStyle name="Collegamento ipertestuale" xfId="4" builtinId="8"/>
    <cellStyle name="Collegamento ipertestuale 2" xfId="3" xr:uid="{353E1523-93A2-462B-BAD8-A5D5E1A3E6C4}"/>
    <cellStyle name="Euro" xfId="2" xr:uid="{87B47567-A6E5-49B2-A4A3-5893F21436F0}"/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t.wikipedia.org/w/index.php?title=Equivalente_a_tempo_pieno&amp;oldid=131432776" TargetMode="External"/><Relationship Id="rId2" Type="http://schemas.openxmlformats.org/officeDocument/2006/relationships/hyperlink" Target="https://www.info-cooperazione.it/2021/05/rinnovato-laccordo-tra-ong-osc-e-sindacati-sui-rapporti-di-lavoro-dei-collaboratori/" TargetMode="External"/><Relationship Id="rId1" Type="http://schemas.openxmlformats.org/officeDocument/2006/relationships/hyperlink" Target="https://www.info-cooperazione.it/wp-content/uploads/2018/04/accordo-collettivo-2018.pdf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nidil.cgil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E42FF-AA9E-47FA-9C04-ABE0BA2FB13E}">
  <dimension ref="A1:K31"/>
  <sheetViews>
    <sheetView tabSelected="1" topLeftCell="A22" workbookViewId="0">
      <selection activeCell="A27" sqref="A27"/>
    </sheetView>
  </sheetViews>
  <sheetFormatPr defaultRowHeight="12.75" x14ac:dyDescent="0.2"/>
  <cols>
    <col min="1" max="1" width="34.42578125" customWidth="1"/>
    <col min="2" max="2" width="5.7109375" customWidth="1"/>
    <col min="3" max="3" width="13" customWidth="1"/>
    <col min="4" max="4" width="13.85546875" customWidth="1"/>
    <col min="5" max="5" width="12.140625" customWidth="1"/>
    <col min="6" max="6" width="11.85546875" bestFit="1" customWidth="1"/>
    <col min="7" max="7" width="6.28515625" customWidth="1"/>
    <col min="8" max="8" width="22.140625" bestFit="1" customWidth="1"/>
    <col min="9" max="9" width="14" customWidth="1"/>
  </cols>
  <sheetData>
    <row r="1" spans="1:11" ht="15" x14ac:dyDescent="0.25">
      <c r="C1" s="26" t="s">
        <v>47</v>
      </c>
      <c r="D1" s="26"/>
      <c r="E1" s="26"/>
      <c r="F1" s="26"/>
      <c r="H1" s="26" t="s">
        <v>48</v>
      </c>
      <c r="I1" s="26"/>
      <c r="J1" s="26"/>
      <c r="K1" s="26"/>
    </row>
    <row r="2" spans="1:11" ht="25.5" x14ac:dyDescent="0.2">
      <c r="A2" s="4" t="s">
        <v>23</v>
      </c>
      <c r="B2" s="4"/>
      <c r="C2" s="4" t="s">
        <v>22</v>
      </c>
      <c r="D2" s="4" t="s">
        <v>45</v>
      </c>
      <c r="E2" s="4" t="s">
        <v>20</v>
      </c>
      <c r="F2" s="4" t="s">
        <v>43</v>
      </c>
      <c r="H2" t="s">
        <v>22</v>
      </c>
      <c r="I2" t="s">
        <v>45</v>
      </c>
      <c r="J2" t="s">
        <v>20</v>
      </c>
      <c r="K2" t="s">
        <v>43</v>
      </c>
    </row>
    <row r="3" spans="1:11" x14ac:dyDescent="0.2">
      <c r="A3" s="4"/>
      <c r="B3" s="4"/>
      <c r="C3" s="4" t="s">
        <v>44</v>
      </c>
      <c r="D3" s="4"/>
      <c r="E3" s="4"/>
      <c r="H3" t="s">
        <v>44</v>
      </c>
    </row>
    <row r="4" spans="1:11" ht="25.5" x14ac:dyDescent="0.2">
      <c r="A4" s="2" t="s">
        <v>55</v>
      </c>
      <c r="C4" s="14">
        <f>25074+(25074*0.06)</f>
        <v>26578.44</v>
      </c>
      <c r="D4" s="14">
        <f>C4/12</f>
        <v>2214.87</v>
      </c>
      <c r="E4" s="15">
        <v>220</v>
      </c>
      <c r="F4" s="14">
        <f>C4/1760</f>
        <v>15.101386363636363</v>
      </c>
      <c r="H4" s="25">
        <f>31444.14+(31444.14*0.06)</f>
        <v>33330.788399999998</v>
      </c>
      <c r="I4" s="14">
        <f>H4/12</f>
        <v>2777.5656999999997</v>
      </c>
      <c r="J4">
        <v>220</v>
      </c>
      <c r="K4" s="25">
        <f>H4/1760</f>
        <v>18.937947954545454</v>
      </c>
    </row>
    <row r="5" spans="1:11" x14ac:dyDescent="0.2">
      <c r="A5" s="2"/>
      <c r="C5" s="14"/>
      <c r="E5" s="14"/>
    </row>
    <row r="6" spans="1:11" x14ac:dyDescent="0.2">
      <c r="A6" s="2" t="s">
        <v>46</v>
      </c>
      <c r="C6" s="3">
        <f>D4</f>
        <v>2214.87</v>
      </c>
      <c r="H6" s="3">
        <f>I4</f>
        <v>2777.5656999999997</v>
      </c>
    </row>
    <row r="7" spans="1:11" x14ac:dyDescent="0.2">
      <c r="A7" s="2" t="s">
        <v>16</v>
      </c>
      <c r="C7" s="3">
        <v>1500</v>
      </c>
      <c r="H7" s="3">
        <v>1500</v>
      </c>
    </row>
    <row r="8" spans="1:11" x14ac:dyDescent="0.2">
      <c r="A8" s="2" t="s">
        <v>15</v>
      </c>
      <c r="C8" s="3">
        <v>600</v>
      </c>
      <c r="H8" s="3">
        <v>600</v>
      </c>
    </row>
    <row r="9" spans="1:11" x14ac:dyDescent="0.2">
      <c r="A9" s="2" t="s">
        <v>14</v>
      </c>
      <c r="C9" s="3">
        <v>1500</v>
      </c>
      <c r="H9" s="3">
        <v>1500</v>
      </c>
    </row>
    <row r="10" spans="1:11" x14ac:dyDescent="0.2">
      <c r="A10" s="2" t="s">
        <v>13</v>
      </c>
      <c r="C10" s="3">
        <v>1200</v>
      </c>
      <c r="H10" s="3">
        <v>1200</v>
      </c>
    </row>
    <row r="11" spans="1:11" x14ac:dyDescent="0.2">
      <c r="A11" s="2" t="s">
        <v>12</v>
      </c>
      <c r="C11" s="3">
        <f>D4</f>
        <v>2214.87</v>
      </c>
      <c r="H11" s="3">
        <f>I4</f>
        <v>2777.5656999999997</v>
      </c>
    </row>
    <row r="12" spans="1:11" x14ac:dyDescent="0.2">
      <c r="A12" s="2" t="s">
        <v>11</v>
      </c>
      <c r="C12" s="3">
        <v>300</v>
      </c>
      <c r="H12" s="3">
        <v>300</v>
      </c>
    </row>
    <row r="13" spans="1:11" x14ac:dyDescent="0.2">
      <c r="A13" s="2" t="s">
        <v>10</v>
      </c>
      <c r="C13" s="3">
        <v>240</v>
      </c>
      <c r="H13" s="3">
        <v>240</v>
      </c>
    </row>
    <row r="14" spans="1:11" ht="25.5" x14ac:dyDescent="0.2">
      <c r="A14" s="2" t="s">
        <v>9</v>
      </c>
      <c r="C14" s="3">
        <v>2000</v>
      </c>
      <c r="H14" s="3">
        <v>2000</v>
      </c>
    </row>
    <row r="15" spans="1:11" ht="25.5" x14ac:dyDescent="0.2">
      <c r="A15" s="10" t="s">
        <v>8</v>
      </c>
      <c r="B15" s="13"/>
      <c r="C15" s="8">
        <v>500</v>
      </c>
      <c r="H15" s="8">
        <v>500</v>
      </c>
    </row>
    <row r="16" spans="1:11" x14ac:dyDescent="0.2">
      <c r="A16" s="7" t="s">
        <v>7</v>
      </c>
      <c r="B16" s="12"/>
      <c r="C16" s="11">
        <f>SUM(C4:C15)</f>
        <v>38848.18</v>
      </c>
      <c r="H16" s="11">
        <f>SUM(H4:H15)</f>
        <v>46725.919799999996</v>
      </c>
    </row>
    <row r="17" spans="1:10" ht="25.5" x14ac:dyDescent="0.2">
      <c r="A17" s="10" t="s">
        <v>6</v>
      </c>
      <c r="B17" s="9">
        <v>0.01</v>
      </c>
      <c r="C17" s="8">
        <f>(C16/2)*B17</f>
        <v>194.24090000000001</v>
      </c>
      <c r="G17" s="19">
        <v>0.01</v>
      </c>
      <c r="H17" s="8">
        <f>(H16/2)*G17</f>
        <v>233.62959899999998</v>
      </c>
    </row>
    <row r="18" spans="1:10" x14ac:dyDescent="0.2">
      <c r="A18" s="7" t="s">
        <v>5</v>
      </c>
      <c r="B18" s="6"/>
      <c r="C18" s="5">
        <f>C16+C17</f>
        <v>39042.420899999997</v>
      </c>
      <c r="H18" s="5">
        <f>H16+H17</f>
        <v>46959.549398999996</v>
      </c>
    </row>
    <row r="19" spans="1:10" ht="25.5" x14ac:dyDescent="0.2">
      <c r="A19" s="2" t="s">
        <v>4</v>
      </c>
      <c r="B19">
        <v>11</v>
      </c>
      <c r="D19" s="4" t="s">
        <v>3</v>
      </c>
      <c r="E19" s="4" t="s">
        <v>2</v>
      </c>
      <c r="G19">
        <v>11</v>
      </c>
      <c r="I19" s="4" t="s">
        <v>3</v>
      </c>
      <c r="J19" s="4" t="s">
        <v>2</v>
      </c>
    </row>
    <row r="20" spans="1:10" x14ac:dyDescent="0.2">
      <c r="A20" s="2" t="s">
        <v>1</v>
      </c>
      <c r="C20" s="3">
        <f>C18/B19</f>
        <v>3549.3109909090908</v>
      </c>
      <c r="D20" s="3">
        <f>C20/20</f>
        <v>177.46554954545454</v>
      </c>
      <c r="E20" s="3">
        <f>D20/6</f>
        <v>29.577591590909091</v>
      </c>
      <c r="H20" s="3">
        <f>H18/G19</f>
        <v>4269.0499453636357</v>
      </c>
      <c r="I20" s="3">
        <f>H20/20</f>
        <v>213.45249726818179</v>
      </c>
      <c r="J20" s="3">
        <f>I20/6</f>
        <v>35.575416211363631</v>
      </c>
    </row>
    <row r="21" spans="1:10" x14ac:dyDescent="0.2">
      <c r="A21" s="2"/>
      <c r="C21" s="3"/>
    </row>
    <row r="22" spans="1:10" ht="25.5" x14ac:dyDescent="0.2">
      <c r="A22" s="2" t="s">
        <v>0</v>
      </c>
      <c r="C22" s="1"/>
    </row>
    <row r="25" spans="1:10" ht="63.75" x14ac:dyDescent="0.2">
      <c r="A25" s="2" t="s">
        <v>42</v>
      </c>
    </row>
    <row r="26" spans="1:10" x14ac:dyDescent="0.2">
      <c r="A26" s="27" t="s">
        <v>49</v>
      </c>
    </row>
    <row r="27" spans="1:10" x14ac:dyDescent="0.2">
      <c r="A27" s="27" t="s">
        <v>50</v>
      </c>
    </row>
    <row r="29" spans="1:10" x14ac:dyDescent="0.2">
      <c r="B29" t="s">
        <v>52</v>
      </c>
      <c r="D29" t="s">
        <v>53</v>
      </c>
    </row>
    <row r="30" spans="1:10" x14ac:dyDescent="0.2">
      <c r="A30" t="s">
        <v>51</v>
      </c>
      <c r="B30">
        <v>220</v>
      </c>
      <c r="D30">
        <v>1760</v>
      </c>
    </row>
    <row r="31" spans="1:10" x14ac:dyDescent="0.2">
      <c r="A31" s="27" t="s">
        <v>54</v>
      </c>
    </row>
  </sheetData>
  <mergeCells count="2">
    <mergeCell ref="C1:F1"/>
    <mergeCell ref="H1:K1"/>
  </mergeCells>
  <hyperlinks>
    <hyperlink ref="A26" r:id="rId1" xr:uid="{5E7BD408-4D1C-46F2-A336-4FC4EA282967}"/>
    <hyperlink ref="A27" r:id="rId2" xr:uid="{23F9A29A-AB60-4947-BBE9-0A85CB979D1E}"/>
    <hyperlink ref="A31" r:id="rId3" xr:uid="{E73D4C28-FAE1-48E3-926E-1C7028EB0F4A}"/>
  </hyperlinks>
  <pageMargins left="0.75" right="0.75" top="1" bottom="1" header="0.5" footer="0.5"/>
  <pageSetup paperSize="9" orientation="portrait" horizontalDpi="4294967295" verticalDpi="4294967293" r:id="rId4"/>
  <headerFooter alignWithMargins="0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FE8F3-AC3B-427E-AC2B-09BA8696BAE0}">
  <dimension ref="A2:F62"/>
  <sheetViews>
    <sheetView topLeftCell="A76" workbookViewId="0">
      <selection activeCell="E73" sqref="E73"/>
    </sheetView>
  </sheetViews>
  <sheetFormatPr defaultRowHeight="12.75" x14ac:dyDescent="0.2"/>
  <cols>
    <col min="1" max="1" width="34.42578125" customWidth="1"/>
    <col min="2" max="2" width="12.85546875" customWidth="1"/>
    <col min="3" max="3" width="13" customWidth="1"/>
    <col min="4" max="4" width="13.85546875" customWidth="1"/>
    <col min="5" max="5" width="12.140625" customWidth="1"/>
    <col min="6" max="6" width="11.85546875" bestFit="1" customWidth="1"/>
  </cols>
  <sheetData>
    <row r="2" spans="1:6" x14ac:dyDescent="0.2">
      <c r="A2" s="16" t="s">
        <v>24</v>
      </c>
    </row>
    <row r="3" spans="1:6" x14ac:dyDescent="0.2">
      <c r="A3" s="17" t="s">
        <v>25</v>
      </c>
    </row>
    <row r="4" spans="1:6" x14ac:dyDescent="0.2">
      <c r="A4" s="18"/>
      <c r="C4" t="s">
        <v>26</v>
      </c>
    </row>
    <row r="6" spans="1:6" ht="140.25" x14ac:dyDescent="0.2">
      <c r="A6" s="2" t="s">
        <v>27</v>
      </c>
      <c r="B6" t="s">
        <v>28</v>
      </c>
      <c r="C6" s="14">
        <v>60.31</v>
      </c>
    </row>
    <row r="7" spans="1:6" s="4" customFormat="1" ht="25.5" x14ac:dyDescent="0.2">
      <c r="E7" s="4" t="s">
        <v>21</v>
      </c>
      <c r="F7" s="4" t="s">
        <v>29</v>
      </c>
    </row>
    <row r="8" spans="1:6" s="4" customFormat="1" ht="25.5" x14ac:dyDescent="0.2">
      <c r="F8" s="4" t="s">
        <v>30</v>
      </c>
    </row>
    <row r="9" spans="1:6" x14ac:dyDescent="0.2">
      <c r="A9" t="s">
        <v>31</v>
      </c>
      <c r="C9" s="14">
        <v>60.31</v>
      </c>
      <c r="D9">
        <v>20</v>
      </c>
      <c r="E9" s="14">
        <f>C9*D9</f>
        <v>1206.2</v>
      </c>
      <c r="F9" s="14">
        <f>E9*13</f>
        <v>15680.6</v>
      </c>
    </row>
    <row r="10" spans="1:6" x14ac:dyDescent="0.2">
      <c r="C10" s="14"/>
      <c r="E10" s="14"/>
      <c r="F10" s="14"/>
    </row>
    <row r="11" spans="1:6" x14ac:dyDescent="0.2">
      <c r="A11" t="s">
        <v>32</v>
      </c>
      <c r="C11" s="3">
        <f>E9</f>
        <v>1206.2</v>
      </c>
    </row>
    <row r="12" spans="1:6" x14ac:dyDescent="0.2">
      <c r="A12" t="s">
        <v>16</v>
      </c>
      <c r="C12" s="3">
        <v>1500</v>
      </c>
    </row>
    <row r="13" spans="1:6" x14ac:dyDescent="0.2">
      <c r="A13" t="s">
        <v>15</v>
      </c>
      <c r="C13" s="3">
        <v>600</v>
      </c>
    </row>
    <row r="14" spans="1:6" x14ac:dyDescent="0.2">
      <c r="A14" t="s">
        <v>14</v>
      </c>
    </row>
    <row r="15" spans="1:6" x14ac:dyDescent="0.2">
      <c r="A15" t="s">
        <v>13</v>
      </c>
      <c r="C15" s="3">
        <v>1200</v>
      </c>
    </row>
    <row r="16" spans="1:6" x14ac:dyDescent="0.2">
      <c r="A16" t="s">
        <v>11</v>
      </c>
      <c r="C16" s="3">
        <v>300</v>
      </c>
    </row>
    <row r="17" spans="1:5" x14ac:dyDescent="0.2">
      <c r="C17" s="3"/>
    </row>
    <row r="18" spans="1:5" x14ac:dyDescent="0.2">
      <c r="A18" t="s">
        <v>5</v>
      </c>
      <c r="C18" s="3">
        <f>SUM(C11:C17)</f>
        <v>4806.2</v>
      </c>
    </row>
    <row r="19" spans="1:5" x14ac:dyDescent="0.2">
      <c r="A19" t="s">
        <v>33</v>
      </c>
      <c r="C19" s="3">
        <f>F9</f>
        <v>15680.6</v>
      </c>
    </row>
    <row r="20" spans="1:5" x14ac:dyDescent="0.2">
      <c r="A20" s="12" t="s">
        <v>5</v>
      </c>
      <c r="B20" s="12"/>
      <c r="C20" s="5">
        <f>C19+C18</f>
        <v>20486.8</v>
      </c>
    </row>
    <row r="21" spans="1:5" x14ac:dyDescent="0.2">
      <c r="A21" t="s">
        <v>4</v>
      </c>
      <c r="B21">
        <v>11</v>
      </c>
      <c r="D21" t="s">
        <v>3</v>
      </c>
      <c r="E21" t="s">
        <v>2</v>
      </c>
    </row>
    <row r="22" spans="1:5" x14ac:dyDescent="0.2">
      <c r="A22" t="s">
        <v>1</v>
      </c>
      <c r="C22" s="3">
        <f>C20/B21</f>
        <v>1862.4363636363635</v>
      </c>
      <c r="D22" s="3">
        <f>C22/20</f>
        <v>93.121818181818171</v>
      </c>
      <c r="E22" s="3">
        <f>D22/6</f>
        <v>15.520303030303028</v>
      </c>
    </row>
    <row r="23" spans="1:5" x14ac:dyDescent="0.2">
      <c r="C23" s="3"/>
    </row>
    <row r="24" spans="1:5" x14ac:dyDescent="0.2">
      <c r="C24" t="s">
        <v>34</v>
      </c>
    </row>
    <row r="25" spans="1:5" x14ac:dyDescent="0.2">
      <c r="A25" t="s">
        <v>35</v>
      </c>
      <c r="B25" s="14">
        <v>1500</v>
      </c>
      <c r="C25">
        <v>5</v>
      </c>
      <c r="D25" s="14">
        <f>B25/5</f>
        <v>300</v>
      </c>
    </row>
    <row r="29" spans="1:5" x14ac:dyDescent="0.2">
      <c r="A29" t="s">
        <v>41</v>
      </c>
      <c r="C29" s="1">
        <v>120</v>
      </c>
    </row>
    <row r="30" spans="1:5" x14ac:dyDescent="0.2">
      <c r="B30" s="19">
        <v>0.18</v>
      </c>
      <c r="C30" s="1">
        <f>C29*B30</f>
        <v>21.599999999999998</v>
      </c>
    </row>
    <row r="31" spans="1:5" x14ac:dyDescent="0.2">
      <c r="A31" s="13"/>
      <c r="B31" s="20">
        <v>0.2</v>
      </c>
      <c r="C31" s="21">
        <f>C29*B31</f>
        <v>24</v>
      </c>
    </row>
    <row r="32" spans="1:5" x14ac:dyDescent="0.2">
      <c r="B32" s="12"/>
      <c r="C32" s="3">
        <f>C29-C30-C31</f>
        <v>74.400000000000006</v>
      </c>
    </row>
    <row r="34" spans="1:6" ht="13.5" thickBot="1" x14ac:dyDescent="0.25">
      <c r="D34" t="s">
        <v>36</v>
      </c>
    </row>
    <row r="35" spans="1:6" ht="115.5" thickBot="1" x14ac:dyDescent="0.25">
      <c r="A35" s="22" t="s">
        <v>37</v>
      </c>
      <c r="B35" s="23" t="s">
        <v>38</v>
      </c>
      <c r="C35" s="24" t="s">
        <v>39</v>
      </c>
    </row>
    <row r="38" spans="1:6" ht="25.5" x14ac:dyDescent="0.2">
      <c r="A38" s="4" t="s">
        <v>23</v>
      </c>
      <c r="B38" s="4"/>
      <c r="C38" s="4" t="s">
        <v>29</v>
      </c>
      <c r="D38" s="4" t="s">
        <v>21</v>
      </c>
      <c r="E38" s="4" t="s">
        <v>20</v>
      </c>
      <c r="F38" s="4" t="s">
        <v>19</v>
      </c>
    </row>
    <row r="39" spans="1:6" x14ac:dyDescent="0.2">
      <c r="A39" s="4"/>
      <c r="B39" s="4"/>
      <c r="C39" s="4" t="s">
        <v>18</v>
      </c>
      <c r="D39" s="4"/>
      <c r="E39" s="4"/>
    </row>
    <row r="40" spans="1:6" ht="25.5" x14ac:dyDescent="0.2">
      <c r="A40" s="2" t="s">
        <v>40</v>
      </c>
      <c r="C40" s="14">
        <f>D40*13</f>
        <v>16541.199999999997</v>
      </c>
      <c r="D40" s="14">
        <f>F40*E40</f>
        <v>1272.3999999999999</v>
      </c>
      <c r="E40" s="15">
        <v>20</v>
      </c>
      <c r="F40" s="14">
        <v>63.62</v>
      </c>
    </row>
    <row r="41" spans="1:6" x14ac:dyDescent="0.2">
      <c r="A41" s="2"/>
      <c r="C41" s="14"/>
      <c r="E41" s="14"/>
    </row>
    <row r="42" spans="1:6" x14ac:dyDescent="0.2">
      <c r="A42" s="2" t="s">
        <v>17</v>
      </c>
      <c r="C42" s="3">
        <f>D40</f>
        <v>1272.3999999999999</v>
      </c>
    </row>
    <row r="43" spans="1:6" x14ac:dyDescent="0.2">
      <c r="A43" s="2" t="s">
        <v>16</v>
      </c>
      <c r="C43" s="3">
        <v>1500</v>
      </c>
    </row>
    <row r="44" spans="1:6" x14ac:dyDescent="0.2">
      <c r="A44" s="2" t="s">
        <v>15</v>
      </c>
      <c r="C44" s="3">
        <v>600</v>
      </c>
    </row>
    <row r="45" spans="1:6" x14ac:dyDescent="0.2">
      <c r="A45" s="2" t="s">
        <v>14</v>
      </c>
      <c r="C45" s="3">
        <v>1500</v>
      </c>
    </row>
    <row r="46" spans="1:6" x14ac:dyDescent="0.2">
      <c r="A46" s="2" t="s">
        <v>13</v>
      </c>
      <c r="C46" s="3">
        <v>1200</v>
      </c>
    </row>
    <row r="47" spans="1:6" x14ac:dyDescent="0.2">
      <c r="A47" s="2" t="s">
        <v>12</v>
      </c>
      <c r="C47" s="3">
        <v>1272</v>
      </c>
    </row>
    <row r="48" spans="1:6" x14ac:dyDescent="0.2">
      <c r="A48" s="2" t="s">
        <v>11</v>
      </c>
      <c r="C48" s="3">
        <v>300</v>
      </c>
    </row>
    <row r="49" spans="1:5" x14ac:dyDescent="0.2">
      <c r="A49" s="2" t="s">
        <v>10</v>
      </c>
      <c r="C49" s="3">
        <v>240</v>
      </c>
    </row>
    <row r="50" spans="1:5" ht="25.5" x14ac:dyDescent="0.2">
      <c r="A50" s="2" t="s">
        <v>9</v>
      </c>
      <c r="C50" s="3">
        <v>2000</v>
      </c>
    </row>
    <row r="51" spans="1:5" ht="25.5" x14ac:dyDescent="0.2">
      <c r="A51" s="10" t="s">
        <v>8</v>
      </c>
      <c r="B51" s="13"/>
      <c r="C51" s="8">
        <v>500</v>
      </c>
    </row>
    <row r="52" spans="1:5" x14ac:dyDescent="0.2">
      <c r="A52" s="7" t="s">
        <v>7</v>
      </c>
      <c r="B52" s="12"/>
      <c r="C52" s="11">
        <f>SUM(C40:C51)</f>
        <v>26925.599999999999</v>
      </c>
    </row>
    <row r="53" spans="1:5" ht="25.5" x14ac:dyDescent="0.2">
      <c r="A53" s="10" t="s">
        <v>6</v>
      </c>
      <c r="B53" s="9">
        <v>0.01</v>
      </c>
      <c r="C53" s="8">
        <f>(C52/2)*B53</f>
        <v>134.62799999999999</v>
      </c>
    </row>
    <row r="54" spans="1:5" x14ac:dyDescent="0.2">
      <c r="A54" s="7" t="s">
        <v>5</v>
      </c>
      <c r="B54" s="6"/>
      <c r="C54" s="5">
        <f>C52+C53</f>
        <v>27060.227999999999</v>
      </c>
    </row>
    <row r="55" spans="1:5" ht="25.5" x14ac:dyDescent="0.2">
      <c r="A55" s="2" t="s">
        <v>4</v>
      </c>
      <c r="B55">
        <v>11</v>
      </c>
      <c r="D55" s="4" t="s">
        <v>3</v>
      </c>
      <c r="E55" s="4" t="s">
        <v>2</v>
      </c>
    </row>
    <row r="56" spans="1:5" x14ac:dyDescent="0.2">
      <c r="A56" s="2" t="s">
        <v>1</v>
      </c>
      <c r="C56" s="3">
        <f>C54/B55</f>
        <v>2460.0207272727271</v>
      </c>
      <c r="D56" s="3">
        <f>C56/20</f>
        <v>123.00103636363636</v>
      </c>
      <c r="E56" s="3">
        <f>D56/6</f>
        <v>20.500172727272727</v>
      </c>
    </row>
    <row r="57" spans="1:5" x14ac:dyDescent="0.2">
      <c r="A57" s="2"/>
      <c r="C57" s="3"/>
    </row>
    <row r="58" spans="1:5" ht="25.5" x14ac:dyDescent="0.2">
      <c r="A58" s="2" t="s">
        <v>0</v>
      </c>
      <c r="C58" s="1"/>
    </row>
    <row r="61" spans="1:5" x14ac:dyDescent="0.2">
      <c r="A61" s="2"/>
      <c r="C61" s="3"/>
    </row>
    <row r="62" spans="1:5" x14ac:dyDescent="0.2">
      <c r="A62" s="2"/>
      <c r="C62" s="1"/>
    </row>
  </sheetData>
  <hyperlinks>
    <hyperlink ref="A2" r:id="rId1" xr:uid="{732F3C8E-256F-48CE-9B44-7D4ECFF3E921}"/>
  </hyperlinks>
  <pageMargins left="0.75" right="0.75" top="1" bottom="1" header="0.5" footer="0.5"/>
  <pageSetup paperSize="9" orientation="portrait" horizontalDpi="4294967295" verticalDpi="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calcolo 2020</vt:lpstr>
      <vt:lpstr>calcolo 2007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Mal</dc:creator>
  <cp:lastModifiedBy>Fabio Malfatti</cp:lastModifiedBy>
  <dcterms:created xsi:type="dcterms:W3CDTF">2020-02-04T21:10:56Z</dcterms:created>
  <dcterms:modified xsi:type="dcterms:W3CDTF">2023-05-08T18:04:49Z</dcterms:modified>
</cp:coreProperties>
</file>